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PTZ 2024" sheetId="1" r:id="rId1"/>
    <sheet name="Listes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/>
  <c r="P5" s="1"/>
  <c r="Q5" s="1"/>
  <c r="P21"/>
  <c r="Q11"/>
  <c r="Q10"/>
  <c r="Q9"/>
  <c r="Q15" l="1"/>
  <c r="Q16" s="1"/>
  <c r="Q17" s="1"/>
  <c r="Q25" l="1"/>
  <c r="Q26" s="1"/>
  <c r="Q27" s="1"/>
</calcChain>
</file>

<file path=xl/sharedStrings.xml><?xml version="1.0" encoding="utf-8"?>
<sst xmlns="http://schemas.openxmlformats.org/spreadsheetml/2006/main" count="63" uniqueCount="30">
  <si>
    <t>Nombre de personnes dans le futur biens</t>
  </si>
  <si>
    <t>RFR N-2</t>
  </si>
  <si>
    <t>Acquéreur 1</t>
  </si>
  <si>
    <t>Acquéreur 2</t>
  </si>
  <si>
    <t>RFR TOTAL</t>
  </si>
  <si>
    <t>Nombre de personnes</t>
  </si>
  <si>
    <t>Zone A</t>
  </si>
  <si>
    <t>Zone B1</t>
  </si>
  <si>
    <t>Zone B2</t>
  </si>
  <si>
    <t>Zone C</t>
  </si>
  <si>
    <t>8 et plus</t>
  </si>
  <si>
    <t>Quotité de 50 % - Plafonds de ressources à respecter</t>
  </si>
  <si>
    <t>Quotité de 40 % - Plafonds de ressources à respecter</t>
  </si>
  <si>
    <t>Quotité de 20 % - Plafonds de ressources à respecter</t>
  </si>
  <si>
    <t>A renseigner</t>
  </si>
  <si>
    <t>Nb personnes dans le futur bien</t>
  </si>
  <si>
    <t>Valeur du bien envisagé</t>
  </si>
  <si>
    <t>Résultats</t>
  </si>
  <si>
    <t>Critère pris en compte</t>
  </si>
  <si>
    <t>Zone du bien envisagé</t>
  </si>
  <si>
    <t>Zone</t>
  </si>
  <si>
    <t>Eligibilité au PTZ</t>
  </si>
  <si>
    <t>Quotité de 50 %</t>
  </si>
  <si>
    <t>Quotité de 40 %</t>
  </si>
  <si>
    <t>Quotité de 20 %</t>
  </si>
  <si>
    <t>Seuils à ne pas dépasser</t>
  </si>
  <si>
    <t>Montant maximum du PTZ</t>
  </si>
  <si>
    <t>Les plafonds d’opération</t>
  </si>
  <si>
    <t>Plafond d'opération</t>
  </si>
  <si>
    <t>Calcul PTZ 2024 - Immo Neuf Zones A &amp; B1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</si>
</sst>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91540"/>
        <bgColor indexed="64"/>
      </patternFill>
    </fill>
    <fill>
      <patternFill patternType="solid">
        <fgColor rgb="FF64CFE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6" fontId="0" fillId="2" borderId="0" xfId="0" applyNumberFormat="1" applyFill="1" applyBorder="1" applyAlignment="1">
      <alignment horizontal="center" vertical="center"/>
    </xf>
    <xf numFmtId="6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6" fontId="0" fillId="2" borderId="9" xfId="0" applyNumberFormat="1" applyFill="1" applyBorder="1" applyAlignment="1">
      <alignment horizontal="center" vertical="center"/>
    </xf>
    <xf numFmtId="6" fontId="0" fillId="2" borderId="7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6" fontId="0" fillId="0" borderId="0" xfId="0" applyNumberForma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9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6" fontId="0" fillId="4" borderId="1" xfId="0" applyNumberForma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6" fontId="0" fillId="4" borderId="10" xfId="0" applyNumberFormat="1" applyFill="1" applyBorder="1" applyAlignment="1">
      <alignment horizontal="center" vertical="center"/>
    </xf>
    <xf numFmtId="6" fontId="0" fillId="4" borderId="1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6" fontId="6" fillId="3" borderId="13" xfId="0" applyNumberFormat="1" applyFont="1" applyFill="1" applyBorder="1" applyAlignment="1">
      <alignment horizontal="center" vertical="center"/>
    </xf>
    <xf numFmtId="6" fontId="6" fillId="3" borderId="14" xfId="0" applyNumberFormat="1" applyFont="1" applyFill="1" applyBorder="1" applyAlignment="1">
      <alignment horizontal="center" vertical="center"/>
    </xf>
    <xf numFmtId="6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6" fontId="9" fillId="4" borderId="13" xfId="0" applyNumberFormat="1" applyFont="1" applyFill="1" applyBorder="1" applyAlignment="1" applyProtection="1">
      <alignment horizontal="center" vertical="center"/>
      <protection locked="0"/>
    </xf>
    <xf numFmtId="6" fontId="9" fillId="4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</cellXfs>
  <cellStyles count="2">
    <cellStyle name="Monétaire" xfId="1" builtinId="4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4CFEF"/>
      <color rgb="FF091540"/>
      <color rgb="FF37FBD6"/>
      <color rgb="FF00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treinvesti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26</xdr:row>
      <xdr:rowOff>164835</xdr:rowOff>
    </xdr:from>
    <xdr:to>
      <xdr:col>4</xdr:col>
      <xdr:colOff>142875</xdr:colOff>
      <xdr:row>30</xdr:row>
      <xdr:rowOff>152399</xdr:rowOff>
    </xdr:to>
    <xdr:pic>
      <xdr:nvPicPr>
        <xdr:cNvPr id="2" name="Image 1" descr="NEWLOGOopt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0" y="5746485"/>
          <a:ext cx="2876550" cy="759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5"/>
  <sheetViews>
    <sheetView showGridLines="0" tabSelected="1" workbookViewId="0">
      <selection activeCell="C13" sqref="C13:D13"/>
    </sheetView>
  </sheetViews>
  <sheetFormatPr baseColWidth="10" defaultRowHeight="15"/>
  <cols>
    <col min="1" max="1" width="4.42578125" style="2" customWidth="1"/>
    <col min="2" max="2" width="4.85546875" style="23" customWidth="1"/>
    <col min="3" max="4" width="19.42578125" style="23" customWidth="1"/>
    <col min="5" max="5" width="4.85546875" style="23" customWidth="1"/>
    <col min="6" max="7" width="13.5703125" style="2" customWidth="1"/>
    <col min="8" max="8" width="20.85546875" style="2" bestFit="1" customWidth="1"/>
    <col min="9" max="12" width="12.28515625" style="2" customWidth="1"/>
    <col min="13" max="14" width="13.5703125" style="2" customWidth="1"/>
    <col min="15" max="15" width="4.85546875" style="25" customWidth="1"/>
    <col min="16" max="17" width="23.7109375" style="25" customWidth="1"/>
    <col min="18" max="18" width="4.85546875" style="25" customWidth="1"/>
    <col min="19" max="16384" width="11.42578125" style="2"/>
  </cols>
  <sheetData>
    <row r="1" spans="2:22" ht="28.5">
      <c r="B1" s="22" t="s">
        <v>14</v>
      </c>
      <c r="C1" s="22"/>
      <c r="D1" s="22"/>
      <c r="E1" s="22"/>
      <c r="H1" s="21" t="s">
        <v>29</v>
      </c>
      <c r="I1" s="21"/>
      <c r="J1" s="21"/>
      <c r="K1" s="21"/>
      <c r="L1" s="21"/>
      <c r="O1" s="24" t="s">
        <v>17</v>
      </c>
      <c r="P1" s="24"/>
      <c r="Q1" s="24"/>
      <c r="R1" s="24"/>
      <c r="U1" s="16" t="s">
        <v>15</v>
      </c>
      <c r="V1" s="45" t="s">
        <v>20</v>
      </c>
    </row>
    <row r="2" spans="2:22" ht="15.75" thickBot="1">
      <c r="U2" s="17">
        <v>1</v>
      </c>
      <c r="V2" s="45" t="s">
        <v>6</v>
      </c>
    </row>
    <row r="3" spans="2:22" ht="21.75" thickBot="1">
      <c r="H3" s="18" t="s">
        <v>11</v>
      </c>
      <c r="I3" s="19"/>
      <c r="J3" s="19"/>
      <c r="K3" s="19"/>
      <c r="L3" s="20"/>
      <c r="U3" s="17">
        <v>2</v>
      </c>
      <c r="V3" s="45" t="s">
        <v>7</v>
      </c>
    </row>
    <row r="4" spans="2:22" ht="15.75" thickBot="1">
      <c r="C4" s="35" t="s">
        <v>16</v>
      </c>
      <c r="D4" s="36"/>
      <c r="H4" s="3" t="s">
        <v>5</v>
      </c>
      <c r="I4" s="4" t="s">
        <v>6</v>
      </c>
      <c r="J4" s="4" t="s">
        <v>7</v>
      </c>
      <c r="K4" s="5" t="s">
        <v>8</v>
      </c>
      <c r="L4" s="6" t="s">
        <v>9</v>
      </c>
      <c r="P4" s="26" t="s">
        <v>18</v>
      </c>
      <c r="Q4" s="27"/>
      <c r="U4" s="17">
        <v>3</v>
      </c>
    </row>
    <row r="5" spans="2:22" ht="15.75" thickBot="1">
      <c r="C5" s="43">
        <v>200000</v>
      </c>
      <c r="D5" s="44"/>
      <c r="F5" s="15"/>
      <c r="H5" s="3">
        <v>1</v>
      </c>
      <c r="I5" s="7">
        <v>25000</v>
      </c>
      <c r="J5" s="7">
        <v>21500</v>
      </c>
      <c r="K5" s="8">
        <v>18000</v>
      </c>
      <c r="L5" s="9">
        <v>15000</v>
      </c>
      <c r="P5" s="28" t="str">
        <f>IF(C19&gt;C5/9,C15,C4)</f>
        <v>RFR N-2</v>
      </c>
      <c r="Q5" s="29">
        <f>IF(P5=C15,C19,IF(P5=C4,C5/9,""))</f>
        <v>40000</v>
      </c>
      <c r="U5" s="17">
        <v>4</v>
      </c>
    </row>
    <row r="6" spans="2:22" ht="15.75" thickBot="1">
      <c r="H6" s="3">
        <v>2</v>
      </c>
      <c r="I6" s="7">
        <v>37500</v>
      </c>
      <c r="J6" s="7">
        <v>32250</v>
      </c>
      <c r="K6" s="8">
        <v>27000</v>
      </c>
      <c r="L6" s="9">
        <v>22500</v>
      </c>
      <c r="U6" s="17">
        <v>5</v>
      </c>
    </row>
    <row r="7" spans="2:22" ht="15.75" thickBot="1">
      <c r="C7" s="35" t="s">
        <v>19</v>
      </c>
      <c r="D7" s="36"/>
      <c r="H7" s="3">
        <v>3</v>
      </c>
      <c r="I7" s="7">
        <v>45000</v>
      </c>
      <c r="J7" s="7">
        <v>38700</v>
      </c>
      <c r="K7" s="8">
        <v>32400</v>
      </c>
      <c r="L7" s="9">
        <v>27000</v>
      </c>
      <c r="U7" s="17">
        <v>6</v>
      </c>
    </row>
    <row r="8" spans="2:22" ht="15.75" thickBot="1">
      <c r="C8" s="41" t="s">
        <v>6</v>
      </c>
      <c r="D8" s="42"/>
      <c r="H8" s="3">
        <v>4</v>
      </c>
      <c r="I8" s="7">
        <v>52500</v>
      </c>
      <c r="J8" s="7">
        <v>45150</v>
      </c>
      <c r="K8" s="8">
        <v>37800</v>
      </c>
      <c r="L8" s="9">
        <v>31500</v>
      </c>
      <c r="P8" s="26" t="s">
        <v>25</v>
      </c>
      <c r="Q8" s="27"/>
      <c r="U8" s="17">
        <v>7</v>
      </c>
    </row>
    <row r="9" spans="2:22" ht="15.75" thickBot="1">
      <c r="H9" s="3">
        <v>5</v>
      </c>
      <c r="I9" s="7">
        <v>60000</v>
      </c>
      <c r="J9" s="7">
        <v>51600</v>
      </c>
      <c r="K9" s="8">
        <v>43200</v>
      </c>
      <c r="L9" s="9">
        <v>36000</v>
      </c>
      <c r="P9" s="28" t="s">
        <v>22</v>
      </c>
      <c r="Q9" s="29">
        <f>INDEX($I$5:$J$12, MATCH($C$13, $H$5:$H$12,0),MATCH($C$8,$I$4:$J$4,0))</f>
        <v>25000</v>
      </c>
      <c r="U9" s="17" t="s">
        <v>10</v>
      </c>
    </row>
    <row r="10" spans="2:22" ht="15.75" thickBot="1">
      <c r="H10" s="3">
        <v>6</v>
      </c>
      <c r="I10" s="7">
        <v>67500</v>
      </c>
      <c r="J10" s="7">
        <v>58050</v>
      </c>
      <c r="K10" s="8">
        <v>48600</v>
      </c>
      <c r="L10" s="9">
        <v>40500</v>
      </c>
      <c r="P10" s="28" t="s">
        <v>23</v>
      </c>
      <c r="Q10" s="29">
        <f>INDEX($I$16:$J$23, MATCH($C$13, $H$16:$H$23,0),MATCH($C$8,$I$15:$J$15,0))</f>
        <v>37000</v>
      </c>
    </row>
    <row r="11" spans="2:22" ht="15.75" thickBot="1">
      <c r="H11" s="3">
        <v>7</v>
      </c>
      <c r="I11" s="7">
        <v>75000</v>
      </c>
      <c r="J11" s="7">
        <v>64500</v>
      </c>
      <c r="K11" s="8">
        <v>54000</v>
      </c>
      <c r="L11" s="9">
        <v>45000</v>
      </c>
      <c r="P11" s="28" t="s">
        <v>24</v>
      </c>
      <c r="Q11" s="29">
        <f>INDEX($I$27:$J$34, MATCH($C$13, $H$27:$H$34,0),MATCH($C$8,$I$26:$J$26,0))</f>
        <v>49000</v>
      </c>
    </row>
    <row r="12" spans="2:22" ht="15.75" thickBot="1">
      <c r="C12" s="35" t="s">
        <v>0</v>
      </c>
      <c r="D12" s="36"/>
      <c r="H12" s="10" t="s">
        <v>10</v>
      </c>
      <c r="I12" s="11">
        <v>82500</v>
      </c>
      <c r="J12" s="11">
        <v>70950</v>
      </c>
      <c r="K12" s="12">
        <v>59400</v>
      </c>
      <c r="L12" s="13">
        <v>49500</v>
      </c>
    </row>
    <row r="13" spans="2:22" ht="15.75" thickBot="1">
      <c r="C13" s="41">
        <v>1</v>
      </c>
      <c r="D13" s="42"/>
    </row>
    <row r="14" spans="2:22" ht="21.75" thickBot="1">
      <c r="H14" s="18" t="s">
        <v>12</v>
      </c>
      <c r="I14" s="19"/>
      <c r="J14" s="19"/>
      <c r="K14" s="19"/>
      <c r="L14" s="20"/>
      <c r="P14" s="26" t="s">
        <v>21</v>
      </c>
      <c r="Q14" s="27"/>
    </row>
    <row r="15" spans="2:22" ht="15.75" thickBot="1">
      <c r="C15" s="35" t="s">
        <v>1</v>
      </c>
      <c r="D15" s="36"/>
      <c r="H15" s="3" t="s">
        <v>5</v>
      </c>
      <c r="I15" s="4" t="s">
        <v>6</v>
      </c>
      <c r="J15" s="4" t="s">
        <v>7</v>
      </c>
      <c r="K15" s="5" t="s">
        <v>8</v>
      </c>
      <c r="L15" s="6" t="s">
        <v>9</v>
      </c>
      <c r="P15" s="30" t="s">
        <v>22</v>
      </c>
      <c r="Q15" s="30" t="str">
        <f>IF($Q$5&lt;Q9,"OUI","NON")</f>
        <v>NON</v>
      </c>
    </row>
    <row r="16" spans="2:22" ht="15.75" thickBot="1">
      <c r="C16" s="37" t="s">
        <v>2</v>
      </c>
      <c r="D16" s="37" t="s">
        <v>3</v>
      </c>
      <c r="H16" s="3">
        <v>1</v>
      </c>
      <c r="I16" s="7">
        <v>37000</v>
      </c>
      <c r="J16" s="7">
        <v>30000</v>
      </c>
      <c r="K16" s="8">
        <v>27000</v>
      </c>
      <c r="L16" s="9">
        <v>24000</v>
      </c>
      <c r="P16" s="28" t="s">
        <v>23</v>
      </c>
      <c r="Q16" s="30" t="str">
        <f>IF(Q15="OUI","-",IF($Q$5&lt;Q10,"OUI","NON"))</f>
        <v>NON</v>
      </c>
    </row>
    <row r="17" spans="3:17" ht="15.75" thickBot="1">
      <c r="C17" s="40">
        <v>20000</v>
      </c>
      <c r="D17" s="40">
        <v>20000</v>
      </c>
      <c r="H17" s="3">
        <v>2</v>
      </c>
      <c r="I17" s="7">
        <v>55500</v>
      </c>
      <c r="J17" s="7">
        <v>45000</v>
      </c>
      <c r="K17" s="8">
        <v>40500</v>
      </c>
      <c r="L17" s="9">
        <v>36000</v>
      </c>
      <c r="P17" s="28" t="s">
        <v>24</v>
      </c>
      <c r="Q17" s="30" t="str">
        <f>IF(OR(Q16="OUI",Q15="OUI"),"-",IF($Q$5&lt;Q11,"OUI","NON"))</f>
        <v>OUI</v>
      </c>
    </row>
    <row r="18" spans="3:17" ht="15.75" thickBot="1">
      <c r="C18" s="35" t="s">
        <v>4</v>
      </c>
      <c r="D18" s="36"/>
      <c r="H18" s="3">
        <v>3</v>
      </c>
      <c r="I18" s="7">
        <v>66600</v>
      </c>
      <c r="J18" s="7">
        <v>54000</v>
      </c>
      <c r="K18" s="8">
        <v>48600</v>
      </c>
      <c r="L18" s="9">
        <v>43200</v>
      </c>
    </row>
    <row r="19" spans="3:17" ht="15.75" thickBot="1">
      <c r="C19" s="38">
        <f>C17+D17</f>
        <v>40000</v>
      </c>
      <c r="D19" s="39"/>
      <c r="H19" s="3">
        <v>4</v>
      </c>
      <c r="I19" s="7">
        <v>77700</v>
      </c>
      <c r="J19" s="7">
        <v>63000</v>
      </c>
      <c r="K19" s="8">
        <v>56700</v>
      </c>
      <c r="L19" s="9">
        <v>50400</v>
      </c>
    </row>
    <row r="20" spans="3:17" ht="15.75" thickBot="1">
      <c r="H20" s="3">
        <v>5</v>
      </c>
      <c r="I20" s="7">
        <v>88800</v>
      </c>
      <c r="J20" s="7">
        <v>72000</v>
      </c>
      <c r="K20" s="8">
        <v>64800</v>
      </c>
      <c r="L20" s="9">
        <v>57600</v>
      </c>
      <c r="P20" s="26" t="s">
        <v>28</v>
      </c>
      <c r="Q20" s="27"/>
    </row>
    <row r="21" spans="3:17" ht="15.75" thickBot="1">
      <c r="H21" s="3">
        <v>6</v>
      </c>
      <c r="I21" s="7">
        <v>99900</v>
      </c>
      <c r="J21" s="7">
        <v>81000</v>
      </c>
      <c r="K21" s="8">
        <v>72900</v>
      </c>
      <c r="L21" s="9">
        <v>64800</v>
      </c>
      <c r="P21" s="31">
        <f>INDEX($I$38:$J$45, MATCH($C$13, $H$38:$H$45,0),MATCH($C$8,$I$37:$J$37,0))</f>
        <v>150000</v>
      </c>
      <c r="Q21" s="32"/>
    </row>
    <row r="22" spans="3:17">
      <c r="H22" s="3">
        <v>7</v>
      </c>
      <c r="I22" s="7">
        <v>111000</v>
      </c>
      <c r="J22" s="7">
        <v>90000</v>
      </c>
      <c r="K22" s="8">
        <v>81000</v>
      </c>
      <c r="L22" s="9">
        <v>72000</v>
      </c>
    </row>
    <row r="23" spans="3:17" ht="15.75" thickBot="1">
      <c r="H23" s="10" t="s">
        <v>10</v>
      </c>
      <c r="I23" s="11">
        <v>122100</v>
      </c>
      <c r="J23" s="11">
        <v>99000</v>
      </c>
      <c r="K23" s="12">
        <v>89100</v>
      </c>
      <c r="L23" s="13">
        <v>79200</v>
      </c>
    </row>
    <row r="24" spans="3:17" ht="15.75" thickBot="1">
      <c r="P24" s="26" t="s">
        <v>26</v>
      </c>
      <c r="Q24" s="27"/>
    </row>
    <row r="25" spans="3:17" ht="21.75" thickBot="1">
      <c r="H25" s="18" t="s">
        <v>13</v>
      </c>
      <c r="I25" s="19"/>
      <c r="J25" s="19"/>
      <c r="K25" s="19"/>
      <c r="L25" s="20"/>
      <c r="P25" s="33" t="s">
        <v>22</v>
      </c>
      <c r="Q25" s="34" t="str">
        <f>IF(Q15="NON","Non éligible",$P$21*0.5)</f>
        <v>Non éligible</v>
      </c>
    </row>
    <row r="26" spans="3:17" ht="15.75" thickBot="1">
      <c r="H26" s="3" t="s">
        <v>5</v>
      </c>
      <c r="I26" s="4" t="s">
        <v>6</v>
      </c>
      <c r="J26" s="4" t="s">
        <v>7</v>
      </c>
      <c r="K26" s="5" t="s">
        <v>8</v>
      </c>
      <c r="L26" s="6" t="s">
        <v>9</v>
      </c>
      <c r="P26" s="33" t="s">
        <v>23</v>
      </c>
      <c r="Q26" s="34" t="str">
        <f>IF(Q25&lt;&gt;"Non éligible","-",IF(Q16="NON","Non éligible",$P$21*0.4))</f>
        <v>Non éligible</v>
      </c>
    </row>
    <row r="27" spans="3:17" ht="15.75" thickBot="1">
      <c r="H27" s="3">
        <v>1</v>
      </c>
      <c r="I27" s="7">
        <v>49000</v>
      </c>
      <c r="J27" s="7">
        <v>34500</v>
      </c>
      <c r="K27" s="8">
        <v>31500</v>
      </c>
      <c r="L27" s="9">
        <v>28500</v>
      </c>
      <c r="P27" s="33" t="s">
        <v>24</v>
      </c>
      <c r="Q27" s="34">
        <f>IF(Q26&lt;&gt;"Non éligible","-",IF(Q17="NON","Non éligible",$P$21*0.2))</f>
        <v>30000</v>
      </c>
    </row>
    <row r="28" spans="3:17">
      <c r="H28" s="3">
        <v>2</v>
      </c>
      <c r="I28" s="7">
        <v>73500</v>
      </c>
      <c r="J28" s="7">
        <v>51750</v>
      </c>
      <c r="K28" s="8">
        <v>47250</v>
      </c>
      <c r="L28" s="9">
        <v>42750</v>
      </c>
    </row>
    <row r="29" spans="3:17">
      <c r="H29" s="3">
        <v>3</v>
      </c>
      <c r="I29" s="7">
        <v>88200</v>
      </c>
      <c r="J29" s="7">
        <v>62100</v>
      </c>
      <c r="K29" s="8">
        <v>56700</v>
      </c>
      <c r="L29" s="9">
        <v>51300</v>
      </c>
    </row>
    <row r="30" spans="3:17">
      <c r="H30" s="3">
        <v>4</v>
      </c>
      <c r="I30" s="7">
        <v>102900</v>
      </c>
      <c r="J30" s="7">
        <v>72540</v>
      </c>
      <c r="K30" s="8">
        <v>66150</v>
      </c>
      <c r="L30" s="9">
        <v>59850</v>
      </c>
    </row>
    <row r="31" spans="3:17">
      <c r="H31" s="3">
        <v>5</v>
      </c>
      <c r="I31" s="7">
        <v>117600</v>
      </c>
      <c r="J31" s="7">
        <v>82800</v>
      </c>
      <c r="K31" s="8">
        <v>75600</v>
      </c>
      <c r="L31" s="9">
        <v>68400</v>
      </c>
    </row>
    <row r="32" spans="3:17">
      <c r="H32" s="3">
        <v>6</v>
      </c>
      <c r="I32" s="7">
        <v>132300</v>
      </c>
      <c r="J32" s="7">
        <v>93150</v>
      </c>
      <c r="K32" s="8">
        <v>85050</v>
      </c>
      <c r="L32" s="9">
        <v>76950</v>
      </c>
    </row>
    <row r="33" spans="8:12">
      <c r="H33" s="3">
        <v>7</v>
      </c>
      <c r="I33" s="7">
        <v>147000</v>
      </c>
      <c r="J33" s="7">
        <v>103500</v>
      </c>
      <c r="K33" s="8">
        <v>94500</v>
      </c>
      <c r="L33" s="9">
        <v>85500</v>
      </c>
    </row>
    <row r="34" spans="8:12" ht="15.75" thickBot="1">
      <c r="H34" s="10" t="s">
        <v>10</v>
      </c>
      <c r="I34" s="11">
        <v>161700</v>
      </c>
      <c r="J34" s="11">
        <v>113850</v>
      </c>
      <c r="K34" s="12">
        <v>103950</v>
      </c>
      <c r="L34" s="13">
        <v>94050</v>
      </c>
    </row>
    <row r="35" spans="8:12" ht="15.75" thickBot="1"/>
    <row r="36" spans="8:12" ht="21">
      <c r="H36" s="18" t="s">
        <v>27</v>
      </c>
      <c r="I36" s="19"/>
      <c r="J36" s="19"/>
      <c r="K36" s="19"/>
      <c r="L36" s="20"/>
    </row>
    <row r="37" spans="8:12">
      <c r="H37" s="3" t="s">
        <v>5</v>
      </c>
      <c r="I37" s="4" t="s">
        <v>6</v>
      </c>
      <c r="J37" s="4" t="s">
        <v>7</v>
      </c>
      <c r="K37" s="5" t="s">
        <v>8</v>
      </c>
      <c r="L37" s="6" t="s">
        <v>9</v>
      </c>
    </row>
    <row r="38" spans="8:12">
      <c r="H38" s="3">
        <v>1</v>
      </c>
      <c r="I38" s="7">
        <v>150000</v>
      </c>
      <c r="J38" s="7">
        <v>135000</v>
      </c>
      <c r="K38" s="8">
        <v>110000</v>
      </c>
      <c r="L38" s="9">
        <v>100000</v>
      </c>
    </row>
    <row r="39" spans="8:12">
      <c r="H39" s="3">
        <v>2</v>
      </c>
      <c r="I39" s="7">
        <v>225000</v>
      </c>
      <c r="J39" s="7">
        <v>202500</v>
      </c>
      <c r="K39" s="8">
        <v>165000</v>
      </c>
      <c r="L39" s="9">
        <v>150000</v>
      </c>
    </row>
    <row r="40" spans="8:12">
      <c r="H40" s="3">
        <v>3</v>
      </c>
      <c r="I40" s="7">
        <v>270000</v>
      </c>
      <c r="J40" s="7">
        <v>243000</v>
      </c>
      <c r="K40" s="8">
        <v>198000</v>
      </c>
      <c r="L40" s="9">
        <v>180000</v>
      </c>
    </row>
    <row r="41" spans="8:12">
      <c r="H41" s="3">
        <v>4</v>
      </c>
      <c r="I41" s="7">
        <v>315000</v>
      </c>
      <c r="J41" s="7">
        <v>283500</v>
      </c>
      <c r="K41" s="8">
        <v>231000</v>
      </c>
      <c r="L41" s="9">
        <v>210000</v>
      </c>
    </row>
    <row r="42" spans="8:12">
      <c r="H42" s="3">
        <v>5</v>
      </c>
      <c r="I42" s="7">
        <v>360000</v>
      </c>
      <c r="J42" s="7">
        <v>324000</v>
      </c>
      <c r="K42" s="8">
        <v>264000</v>
      </c>
      <c r="L42" s="9">
        <v>240000</v>
      </c>
    </row>
    <row r="43" spans="8:12">
      <c r="H43" s="14">
        <v>6</v>
      </c>
      <c r="I43" s="7">
        <v>360000</v>
      </c>
      <c r="J43" s="7">
        <v>324000</v>
      </c>
      <c r="K43" s="8">
        <v>264000</v>
      </c>
      <c r="L43" s="9">
        <v>240000</v>
      </c>
    </row>
    <row r="44" spans="8:12">
      <c r="H44" s="14">
        <v>7</v>
      </c>
      <c r="I44" s="7">
        <v>360000</v>
      </c>
      <c r="J44" s="7">
        <v>324000</v>
      </c>
      <c r="K44" s="8">
        <v>264000</v>
      </c>
      <c r="L44" s="9">
        <v>240000</v>
      </c>
    </row>
    <row r="45" spans="8:12" ht="15.75" thickBot="1">
      <c r="H45" s="10" t="s">
        <v>10</v>
      </c>
      <c r="I45" s="11">
        <v>360000</v>
      </c>
      <c r="J45" s="11">
        <v>324000</v>
      </c>
      <c r="K45" s="12">
        <v>264000</v>
      </c>
      <c r="L45" s="13">
        <v>240000</v>
      </c>
    </row>
  </sheetData>
  <sheetProtection sheet="1" objects="1" scenarios="1" selectLockedCells="1"/>
  <mergeCells count="22">
    <mergeCell ref="C19:D19"/>
    <mergeCell ref="H3:L3"/>
    <mergeCell ref="H14:L14"/>
    <mergeCell ref="H25:L25"/>
    <mergeCell ref="C7:D7"/>
    <mergeCell ref="C8:D8"/>
    <mergeCell ref="C15:D15"/>
    <mergeCell ref="C18:D18"/>
    <mergeCell ref="B1:E1"/>
    <mergeCell ref="C12:D12"/>
    <mergeCell ref="C13:D13"/>
    <mergeCell ref="C4:D4"/>
    <mergeCell ref="C5:D5"/>
    <mergeCell ref="P20:Q20"/>
    <mergeCell ref="H36:L36"/>
    <mergeCell ref="P24:Q24"/>
    <mergeCell ref="P21:Q21"/>
    <mergeCell ref="O1:R1"/>
    <mergeCell ref="P4:Q4"/>
    <mergeCell ref="P8:Q8"/>
    <mergeCell ref="P14:Q14"/>
    <mergeCell ref="H1:L1"/>
  </mergeCells>
  <conditionalFormatting sqref="Q15">
    <cfRule type="cellIs" dxfId="4" priority="11" operator="equal">
      <formula>"NON"</formula>
    </cfRule>
  </conditionalFormatting>
  <conditionalFormatting sqref="Q16:Q17">
    <cfRule type="cellIs" dxfId="3" priority="10" operator="equal">
      <formula>"NON"</formula>
    </cfRule>
  </conditionalFormatting>
  <conditionalFormatting sqref="Q25">
    <cfRule type="cellIs" dxfId="2" priority="7" operator="equal">
      <formula>"Non éligible"</formula>
    </cfRule>
  </conditionalFormatting>
  <conditionalFormatting sqref="Q27">
    <cfRule type="cellIs" dxfId="1" priority="3" operator="equal">
      <formula>"Non éligible"</formula>
    </cfRule>
  </conditionalFormatting>
  <conditionalFormatting sqref="Q26">
    <cfRule type="cellIs" dxfId="0" priority="1" operator="equal">
      <formula>"Non éligible"</formula>
    </cfRule>
  </conditionalFormatting>
  <dataValidations count="2">
    <dataValidation type="list" allowBlank="1" showInputMessage="1" showErrorMessage="1" sqref="C13:D13">
      <formula1>$U$2:$U$9</formula1>
    </dataValidation>
    <dataValidation type="list" allowBlank="1" showInputMessage="1" showErrorMessage="1" sqref="C8:D8">
      <formula1>$V$2:$V$3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Listes!$A$2:$A$10</xm:f>
          </x14:formula1>
          <xm:sqref>C13:D13</xm:sqref>
        </x14:dataValidation>
        <x14:dataValidation type="list" allowBlank="1" showInputMessage="1" showErrorMessage="1">
          <x14:formula1>
            <xm:f>Listes!$C$2:$C$3</xm:f>
          </x14:formula1>
          <xm:sqref>C8:D8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sqref="A1:A9"/>
    </sheetView>
  </sheetViews>
  <sheetFormatPr baseColWidth="10" defaultRowHeight="15"/>
  <cols>
    <col min="1" max="1" width="29.7109375" bestFit="1" customWidth="1"/>
  </cols>
  <sheetData>
    <row r="1" spans="1:3">
      <c r="A1" t="s">
        <v>15</v>
      </c>
      <c r="C1" t="s">
        <v>20</v>
      </c>
    </row>
    <row r="2" spans="1:3">
      <c r="A2" s="1">
        <v>1</v>
      </c>
      <c r="C2" t="s">
        <v>6</v>
      </c>
    </row>
    <row r="3" spans="1:3">
      <c r="A3" s="1">
        <v>2</v>
      </c>
      <c r="C3" t="s">
        <v>7</v>
      </c>
    </row>
    <row r="4" spans="1:3">
      <c r="A4" s="1">
        <v>3</v>
      </c>
    </row>
    <row r="5" spans="1:3">
      <c r="A5" s="1">
        <v>4</v>
      </c>
    </row>
    <row r="6" spans="1:3">
      <c r="A6" s="1">
        <v>5</v>
      </c>
    </row>
    <row r="7" spans="1:3">
      <c r="A7" s="1">
        <v>6</v>
      </c>
    </row>
    <row r="8" spans="1:3">
      <c r="A8" s="1">
        <v>7</v>
      </c>
    </row>
    <row r="9" spans="1:3">
      <c r="A9" s="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PTZ 2024</vt:lpstr>
      <vt:lpstr>Listes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UBRIG</dc:creator>
  <cp:lastModifiedBy>Julien Ubrig</cp:lastModifiedBy>
  <dcterms:created xsi:type="dcterms:W3CDTF">2024-03-12T15:41:42Z</dcterms:created>
  <dcterms:modified xsi:type="dcterms:W3CDTF">2024-03-17T14:00:22Z</dcterms:modified>
</cp:coreProperties>
</file>